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<sst xmlns="http://schemas.openxmlformats.org/spreadsheetml/2006/main" count="692" uniqueCount="360">
  <si>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</si>
  <si>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</si>
  <si>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</si>
  <si>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</si>
  <si>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</si>
  <si>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</si>
  <si>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</si>
  <si>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</si>
  <si>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</si>
  <si>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</si>
  <si>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</si>
  <si>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</si>
  <si>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</si>
  <si>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</si>
  <si>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</si>
  <si>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</si>
  <si>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</si>
  <si>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</si>
  <si>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</si>
  <si>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</si>
  <si>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</si>
  <si>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</si>
  <si>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</si>
  <si>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</si>
  <si>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</si>
  <si>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</si>
  <si>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</si>
  <si>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</si>
  <si>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</si>
  <si>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</si>
  <si>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</si>
  <si>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</si>
  <si>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</si>
  <si>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</si>
  <si>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</si>
  <si>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</si>
  <si>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</si>
  <si>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</si>
  <si>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</si>
  <si>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</si>
  <si>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</si>
  <si>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</si>
  <si>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</si>
  <si>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</si>
  <si>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</si>
  <si>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</si>
  <si>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</si>
  <si>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</si>
  <si>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</si>
  <si>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</si>
  <si>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</si>
  <si>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</si>
  <si>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</si>
  <si>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</si>
  <si>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</si>
  <si>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</si>
  <si>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</si>
  <si>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</si>
  <si>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</si>
  <si>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</si>
  <si>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</si>
  <si>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</si>
  <si>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</si>
  <si>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</si>
  <si>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</si>
  <si>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</si>
  <si>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</si>
  <si>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</si>
  <si>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</si>
  <si>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</si>
  <si>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</si>
  <si>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</si>
  <si>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</si>
  <si>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</si>
  <si>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</si>
  <si>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</si>
  <si>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</si>
  <si>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</si>
  <si>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</si>
  <si>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</si>
  <si>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</si>
  <si>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</si>
  <si>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</si>
  <si>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</si>
  <si>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</si>
  <si>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</si>
  <si>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</si>
  <si>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</si>
  <si>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</si>
  <si>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</si>
  <si>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</si>
  <si>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</si>
  <si>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</si>
  <si>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</si>
  <si>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</si>
  <si>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</si>
  <si>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</si>
  <si>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</si>
  <si>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</si>
  <si>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</si>
  <si>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</si>
  <si>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</si>
  <si>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</si>
  <si>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</si>
  <si>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</si>
  <si>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</si>
  <si>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</si>
  <si>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</si>
  <si>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</si>
  <si>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</si>
  <si>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</si>
  <si>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</si>
  <si>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</si>
  <si>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</si>
  <si>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</si>
  <si>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</si>
  <si>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</si>
  <si>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</si>
  <si>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</si>
  <si>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</si>
  <si>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</si>
  <si>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</si>
  <si>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</si>
  <si>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</si>
  <si>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</si>
  <si>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</si>
  <si>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</si>
  <si>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</si>
  <si>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</si>
  <si>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</si>
  <si>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</si>
  <si>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</si>
  <si>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</si>
  <si>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</si>
  <si>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</si>
  <si>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</si>
  <si>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</si>
  <si>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</si>
  <si>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</si>
  <si>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</si>
  <si>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</si>
  <si>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</si>
  <si>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</si>
  <si>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</si>
  <si>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</si>
  <si>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</si>
  <si>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</si>
  <si>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</si>
  <si>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</si>
  <si>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</si>
  <si>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</si>
  <si>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</si>
  <si>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</si>
  <si>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</si>
  <si>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</si>
  <si>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</si>
  <si>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</si>
  <si>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</si>
  <si>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</si>
  <si>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</si>
  <si>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</si>
  <si>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</si>
  <si>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</si>
  <si>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</si>
  <si>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</si>
  <si>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</si>
  <si>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</si>
  <si>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</si>
  <si>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</si>
  <si>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</si>
  <si>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</si>
  <si>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</si>
  <si>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</si>
  <si>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</si>
  <si>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</si>
  <si>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</si>
  <si>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</si>
  <si>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</si>
  <si>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</si>
  <si>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</si>
  <si>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</si>
  <si>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</si>
  <si>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</si>
  <si>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</si>
  <si>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</si>
  <si>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</si>
  <si>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</si>
  <si>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</si>
  <si>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</si>
  <si>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</si>
  <si>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</si>
  <si>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</si>
  <si>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</si>
  <si>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</si>
  <si>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</si>
  <si>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</si>
  <si>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</si>
  <si>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</si>
  <si>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</si>
  <si>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</si>
  <si>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</si>
  <si>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</si>
  <si>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</si>
  <si>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</si>
  <si>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</si>
  <si>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</si>
  <si>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</si>
  <si>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</si>
  <si>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</si>
  <si>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</si>
  <si>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</si>
  <si>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</si>
  <si>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</si>
  <si>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</si>
  <si>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</si>
  <si>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</si>
  <si>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</si>
  <si>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</si>
  <si>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</si>
  <si>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</si>
  <si>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</si>
  <si>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</si>
  <si>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</si>
  <si>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</si>
  <si>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</si>
  <si>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</si>
  <si>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</si>
  <si>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</si>
  <si>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</si>
  <si>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</si>
  <si>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</si>
  <si>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</si>
  <si>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</si>
  <si>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</si>
  <si>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</si>
  <si>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</si>
  <si>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</si>
  <si>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</si>
  <si>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</si>
  <si>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</si>
  <si>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</si>
  <si>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</si>
  <si>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</si>
  <si>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</si>
  <si>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</si>
  <si>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</si>
  <si>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</si>
  <si>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</si>
  <si>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</si>
  <si>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</si>
  <si>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</si>
  <si>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</si>
  <si>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</si>
  <si>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</si>
  <si>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</si>
  <si>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</si>
  <si>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</si>
  <si>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</si>
  <si>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</si>
  <si>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</si>
  <si>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</si>
  <si>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</si>
  <si>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</si>
  <si>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</si>
  <si>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</si>
  <si>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</si>
  <si>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</si>
  <si>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</si>
  <si>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</si>
  <si>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</si>
  <si>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</si>
  <si>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</si>
  <si>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</si>
  <si>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</si>
  <si>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</si>
  <si>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</si>
  <si>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</si>
  <si>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</si>
  <si>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</si>
  <si>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</si>
  <si>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</si>
  <si>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</si>
  <si>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</si>
  <si>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</si>
  <si>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</si>
  <si>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</si>
  <si>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</si>
  <si>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</si>
  <si>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</si>
  <si>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</si>
  <si>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</si>
  <si>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</si>
  <si>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</si>
  <si>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</si>
  <si>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</si>
  <si>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</si>
  <si>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</si>
  <si>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</si>
  <si>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</si>
  <si>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</si>
  <si>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</si>
  <si>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</si>
  <si>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</si>
  <si>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</si>
  <si>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</si>
  <si>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</si>
  <si>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</si>
  <si>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</si>
  <si>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</si>
  <si>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</si>
  <si>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</si>
  <si>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</si>
  <si>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</si>
  <si>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</si>
  <si>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</si>
  <si>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</si>
  <si>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</si>
  <si>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</si>
  <si>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</si>
  <si>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</si>
  <si>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</si>
  <si>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</si>
  <si>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</si>
  <si>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</si>
  <si>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</si>
  <si>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</si>
  <si>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</si>
  <si>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</si>
  <si>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</si>
  <si>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</si>
  <si>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</si>
  <si>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</si>
  <si>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</si>
  <si>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</si>
  <si>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</si>
  <si>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</si>
  <si>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</si>
  <si>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</si>
  <si>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</si>
  <si>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</si>
  <si>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</si>
  <si>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</si>
  <si>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</si>
  <si>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</si>
  <si>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</si>
  <si>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</si>
  <si>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</si>
  <si>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</si>
  <si>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</si>
  <si>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</si>
  <si>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</si>
  <si>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</si>
  <si>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</si>
  <si>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</si>
  <si>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</si>
  <si>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</si>
  <si>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</si>
  <si>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</si>
  <si>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"15" лютого  2021 р.</t>
  </si>
  <si>
    <r>
      <t>"</t>
    </r>
    <r>
      <rPr>
        <u val="single"/>
        <sz val="20"/>
        <rFont val="Arial Cyr"/>
        <family val="0"/>
      </rPr>
      <t xml:space="preserve">    12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</si>
</sst>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9.emf" /><Relationship Id="rId3" Type="http://schemas.openxmlformats.org/officeDocument/2006/relationships/image" Target="../media/image34.emf" /><Relationship Id="rId4" Type="http://schemas.openxmlformats.org/officeDocument/2006/relationships/image" Target="../media/image18.emf" /><Relationship Id="rId5" Type="http://schemas.openxmlformats.org/officeDocument/2006/relationships/image" Target="../media/image35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24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23.emf" /><Relationship Id="rId12" Type="http://schemas.openxmlformats.org/officeDocument/2006/relationships/image" Target="../media/image26.emf" /><Relationship Id="rId13" Type="http://schemas.openxmlformats.org/officeDocument/2006/relationships/image" Target="../media/image25.emf" /><Relationship Id="rId14" Type="http://schemas.openxmlformats.org/officeDocument/2006/relationships/image" Target="../media/image28.emf" /><Relationship Id="rId15" Type="http://schemas.openxmlformats.org/officeDocument/2006/relationships/image" Target="../media/image27.emf" /><Relationship Id="rId16" Type="http://schemas.openxmlformats.org/officeDocument/2006/relationships/image" Target="../media/image30.emf" /><Relationship Id="rId17" Type="http://schemas.openxmlformats.org/officeDocument/2006/relationships/image" Target="../media/image20.emf" /><Relationship Id="rId18" Type="http://schemas.openxmlformats.org/officeDocument/2006/relationships/image" Target="../media/image31.emf" /><Relationship Id="rId19" Type="http://schemas.openxmlformats.org/officeDocument/2006/relationships/image" Target="../media/image29.emf" /><Relationship Id="rId20" Type="http://schemas.openxmlformats.org/officeDocument/2006/relationships/image" Target="../media/image32.emf" /><Relationship Id="rId21" Type="http://schemas.openxmlformats.org/officeDocument/2006/relationships/image" Target="../media/image33.emf" /><Relationship Id="rId2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R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14.666666666666666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358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359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v>66.89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96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98</v>
      </c>
      <c r="M21" s="67" t="s">
        <v>105</v>
      </c>
      <c r="N21" s="84"/>
      <c r="O21" s="70" t="s">
        <v>355</v>
      </c>
      <c r="P21" s="67" t="s">
        <v>161</v>
      </c>
      <c r="Q21" s="70" t="s">
        <v>340</v>
      </c>
      <c r="R21" s="67" t="s">
        <v>107</v>
      </c>
      <c r="S21" s="67" t="s">
        <v>10</v>
      </c>
      <c r="T21" s="67"/>
      <c r="U21" s="67"/>
      <c r="V21" s="67"/>
      <c r="W21" s="67" t="s">
        <v>246</v>
      </c>
      <c r="X21" s="67" t="s">
        <v>356</v>
      </c>
      <c r="Y21" s="84"/>
      <c r="Z21" s="70" t="s">
        <v>324</v>
      </c>
      <c r="AA21" s="67" t="s">
        <v>112</v>
      </c>
      <c r="AB21" s="67" t="s">
        <v>307</v>
      </c>
      <c r="AC21" s="67" t="s">
        <v>105</v>
      </c>
      <c r="AD21" s="67" t="s">
        <v>10</v>
      </c>
      <c r="AE21" s="67" t="s">
        <v>301</v>
      </c>
      <c r="AF21" s="67"/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14</v>
      </c>
      <c r="H23" s="20">
        <f>G23</f>
        <v>14</v>
      </c>
      <c r="I23" s="20">
        <f>G23</f>
        <v>14</v>
      </c>
      <c r="J23" s="20">
        <f>G23</f>
        <v>14</v>
      </c>
      <c r="K23" s="20">
        <f>G23</f>
        <v>14</v>
      </c>
      <c r="L23" s="20">
        <f>G23</f>
        <v>14</v>
      </c>
      <c r="M23" s="20">
        <f>G23</f>
        <v>14</v>
      </c>
      <c r="N23" s="86">
        <f>G23</f>
        <v>14</v>
      </c>
      <c r="O23" s="21">
        <v>15</v>
      </c>
      <c r="P23" s="20">
        <f aca="true" t="shared" si="0" ref="P23:V23">O23</f>
        <v>15</v>
      </c>
      <c r="Q23" s="21">
        <f t="shared" si="0"/>
        <v>15</v>
      </c>
      <c r="R23" s="20">
        <f t="shared" si="0"/>
        <v>15</v>
      </c>
      <c r="S23" s="20">
        <f t="shared" si="0"/>
        <v>15</v>
      </c>
      <c r="T23" s="20">
        <f t="shared" si="0"/>
        <v>15</v>
      </c>
      <c r="U23" s="20">
        <f t="shared" si="0"/>
        <v>15</v>
      </c>
      <c r="V23" s="20">
        <f t="shared" si="0"/>
        <v>15</v>
      </c>
      <c r="W23" s="20">
        <v>15</v>
      </c>
      <c r="X23" s="20">
        <f>W23</f>
        <v>15</v>
      </c>
      <c r="Y23" s="86">
        <f>X23</f>
        <v>15</v>
      </c>
      <c r="Z23" s="21">
        <v>15</v>
      </c>
      <c r="AA23" s="20">
        <f>Z23</f>
        <v>15</v>
      </c>
      <c r="AB23" s="20">
        <f aca="true" t="shared" si="1" ref="AB23:AG23">AA23</f>
        <v>15</v>
      </c>
      <c r="AC23" s="20">
        <f t="shared" si="1"/>
        <v>15</v>
      </c>
      <c r="AD23" s="20">
        <f t="shared" si="1"/>
        <v>15</v>
      </c>
      <c r="AE23" s="20">
        <f t="shared" si="1"/>
        <v>15</v>
      </c>
      <c r="AF23" s="20">
        <f t="shared" si="1"/>
        <v>15</v>
      </c>
      <c r="AG23" s="86">
        <f t="shared" si="1"/>
        <v>15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290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260</v>
      </c>
      <c r="Q24" s="41">
        <f>IF(обед3="хліб житній",DU2,(IF(обед3="хліб пшеничний",DT2,(VLOOKUP(обед3,таб,67,FALSE)))))</f>
        <v>75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75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80</v>
      </c>
      <c r="AB24" s="40">
        <f>IF(ужин3="хліб житній",DW2,(IF(ужин3="хліб пшеничний",DV2,(VLOOKUP(ужин3,таб,67,FALSE)))))</f>
        <v>100</v>
      </c>
      <c r="AC24" s="40">
        <v>260</v>
      </c>
      <c r="AD24" s="40">
        <v>66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/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</v>
      </c>
      <c r="AJ27" s="162"/>
      <c r="AK27" s="154">
        <f>SUM(G28:AG28)</f>
        <v>0</v>
      </c>
      <c r="AL27" s="154"/>
      <c r="AM27" s="21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0.12272727272727274</v>
      </c>
      <c r="AJ37" s="162"/>
      <c r="AK37" s="154">
        <f>SUM(G38:AG38)</f>
        <v>1.8</v>
      </c>
      <c r="AL37" s="154"/>
      <c r="AM37" s="213">
        <f>IF(AK37=0,0,AX117)</f>
        <v>57.16</v>
      </c>
      <c r="AN37" s="155">
        <f>AK37*AM37</f>
        <v>102.88799999999999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v>3</v>
      </c>
      <c r="X41" s="28">
        <f>VLOOKUP(полдник2,таб,10,FALSE)</f>
        <v>0</v>
      </c>
      <c r="Y41" s="88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0.04465909090909091</v>
      </c>
      <c r="AJ41" s="162"/>
      <c r="AK41" s="154">
        <f>SUM(G42:AG42)</f>
        <v>0.655</v>
      </c>
      <c r="AL41" s="154"/>
      <c r="AM41" s="213">
        <f>IF(AK41=0,0,AZ117)</f>
        <v>165.332</v>
      </c>
      <c r="AN41" s="155">
        <f>AK41*AM41</f>
        <v>108.29246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0.07</v>
      </c>
      <c r="H42" s="47">
        <f t="shared" si="26"/>
      </c>
      <c r="I42" s="46">
        <f t="shared" si="26"/>
        <v>0.21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0.15</v>
      </c>
      <c r="P42" s="46">
        <f t="shared" si="27"/>
        <v>0.105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0.045</v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0.075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3.5</v>
      </c>
      <c r="P47" s="28">
        <f>VLOOKUP(обед2,таб,13,FALSE)</f>
        <v>2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3</v>
      </c>
      <c r="AB47" s="28">
        <v>3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0.014829545454545453</v>
      </c>
      <c r="AJ47" s="162"/>
      <c r="AK47" s="154">
        <f>SUM(G48:AG48)</f>
        <v>0.21749999999999997</v>
      </c>
      <c r="AL47" s="154"/>
      <c r="AM47" s="213">
        <f>IF(AK47=0,0,BC117)</f>
        <v>44</v>
      </c>
      <c r="AN47" s="155">
        <f>AK47*AM47</f>
        <v>9.569999999999999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0.0525</v>
      </c>
      <c r="P48" s="46">
        <f t="shared" si="36"/>
        <v>0.03</v>
      </c>
      <c r="Q48" s="47">
        <f t="shared" si="36"/>
        <v>0.03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0.015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0.045</v>
      </c>
      <c r="AB48" s="46">
        <f t="shared" si="37"/>
        <v>0.045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46.5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0.2050568181818182</v>
      </c>
      <c r="AJ49" s="162"/>
      <c r="AK49" s="154">
        <f>SUM(G50:AG50)</f>
        <v>3.0075000000000003</v>
      </c>
      <c r="AL49" s="154"/>
      <c r="AM49" s="213">
        <f>IF(AK49=0,0,BD117)</f>
        <v>18.8</v>
      </c>
      <c r="AN49" s="155">
        <f>AK49*AM49</f>
        <v>56.54100000000001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2.1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0.21</v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0.6975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</v>
      </c>
      <c r="AJ55" s="162"/>
      <c r="AK55" s="154">
        <f>SUM(G56:AG56)</f>
        <v>0</v>
      </c>
      <c r="AL55" s="154"/>
      <c r="AM55" s="213">
        <f>IF(AK55=0,0,BG117)</f>
        <v>0</v>
      </c>
      <c r="AN55" s="155">
        <f>AK55*AM55</f>
        <v>0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29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0.02965909090909091</v>
      </c>
      <c r="AJ57" s="162"/>
      <c r="AK57" s="154">
        <f>SUM(G58:AG58)</f>
        <v>0.435</v>
      </c>
      <c r="AL57" s="154"/>
      <c r="AM57" s="213">
        <f>IF(AK57=0,0,BH117)</f>
        <v>53.6</v>
      </c>
      <c r="AN57" s="155">
        <f>AK57*AM57</f>
        <v>23.316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0.435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0.014318181818181818</v>
      </c>
      <c r="AJ59" s="162"/>
      <c r="AK59" s="154">
        <f>SUM(G60:AG60)</f>
        <v>0.21</v>
      </c>
      <c r="AL59" s="154"/>
      <c r="AM59" s="213">
        <f>IF(AK59=0,0,BI117)</f>
        <v>128</v>
      </c>
      <c r="AN59" s="155">
        <f>AK59*AM59</f>
        <v>26.88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0.21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0.9545454545454546</v>
      </c>
      <c r="AJ61" s="162"/>
      <c r="AK61" s="160">
        <f>SUM(G62:AG62)</f>
        <v>14</v>
      </c>
      <c r="AL61" s="160"/>
      <c r="AM61" s="213">
        <f>IF(AK61=0,0,BJ117)</f>
        <v>2.7</v>
      </c>
      <c r="AN61" s="155">
        <f>AK61*AM61</f>
        <v>37.800000000000004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  <v>14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0.21272727272727274</v>
      </c>
      <c r="AJ63" s="162"/>
      <c r="AK63" s="154">
        <f>SUM(G64:AG64)</f>
        <v>3.12</v>
      </c>
      <c r="AL63" s="154"/>
      <c r="AM63" s="213">
        <f>IF(AK63=0,0,BK117)</f>
        <v>33.02</v>
      </c>
      <c r="AN63" s="155">
        <f>AK63*AM63</f>
        <v>103.02240000000002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3.12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38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0.038863636363636364</v>
      </c>
      <c r="AJ65" s="162"/>
      <c r="AK65" s="154">
        <f>SUM(G66:AG66)</f>
        <v>0.57</v>
      </c>
      <c r="AL65" s="154"/>
      <c r="AM65" s="213">
        <f>IF(AK65=0,0,BL117)</f>
        <v>11.4</v>
      </c>
      <c r="AN65" s="155">
        <f>AK65*AM65</f>
        <v>6.497999999999999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0.57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12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0.012272727272727272</v>
      </c>
      <c r="AJ69" s="162"/>
      <c r="AK69" s="154">
        <f>SUM(G70:AG70)</f>
        <v>0.18</v>
      </c>
      <c r="AL69" s="154"/>
      <c r="AM69" s="213">
        <f>IF(AK69=0,0,BN117)</f>
        <v>36.7</v>
      </c>
      <c r="AN69" s="155">
        <f>AK69*AM69</f>
        <v>6.606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  <v>0.18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</v>
      </c>
      <c r="AJ71" s="162"/>
      <c r="AK71" s="154">
        <f>SUM(G72:AG72)</f>
        <v>0</v>
      </c>
      <c r="AL71" s="154"/>
      <c r="AM71" s="21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0.015272727272727273</v>
      </c>
      <c r="AJ85" s="162"/>
      <c r="AK85" s="154">
        <f>SUM(G86:AG86)</f>
        <v>0.224</v>
      </c>
      <c r="AL85" s="154"/>
      <c r="AM85" s="213">
        <f>IF(AK85=0,0,BS117)</f>
        <v>17</v>
      </c>
      <c r="AN85" s="155">
        <f>AK85*AM85</f>
        <v>3.8080000000000003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  <v>0.224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35.6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0.03640909090909091</v>
      </c>
      <c r="AJ87" s="162"/>
      <c r="AK87" s="154">
        <f>SUM(G88:AG88)</f>
        <v>0.534</v>
      </c>
      <c r="AL87" s="154"/>
      <c r="AM87" s="213">
        <f>IF(AK87=0,0,BT117)</f>
        <v>15</v>
      </c>
      <c r="AN87" s="155">
        <f>AK87*AM87</f>
        <v>8.01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  <v>0.534</v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16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19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0.05965909090909091</v>
      </c>
      <c r="AJ97" s="162"/>
      <c r="AK97" s="154">
        <f>SUM(G98:AG98)</f>
        <v>0.875</v>
      </c>
      <c r="AL97" s="154"/>
      <c r="AM97" s="213">
        <f>IF(AK97=0,0,BW117)</f>
        <v>21</v>
      </c>
      <c r="AN97" s="155">
        <f>AK97*AM97</f>
        <v>18.375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0.14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0.21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0.24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0.285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</v>
      </c>
      <c r="AJ105" s="162"/>
      <c r="AK105" s="154">
        <f>SUM(G106:AG106)</f>
        <v>0</v>
      </c>
      <c r="AL105" s="154"/>
      <c r="AM105" s="21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</v>
      </c>
      <c r="AJ107" s="162"/>
      <c r="AK107" s="154">
        <f>SUM(G108:AG108)</f>
        <v>0</v>
      </c>
      <c r="AL107" s="154"/>
      <c r="AM107" s="213">
        <f>IF(AK107=0,0,CB117)</f>
        <v>0</v>
      </c>
      <c r="AN107" s="155">
        <f>AK107*AM107</f>
        <v>0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0.1840909090909091</v>
      </c>
      <c r="AJ111" s="162"/>
      <c r="AK111" s="154">
        <f>SUM(G112:AG112)</f>
        <v>2.7</v>
      </c>
      <c r="AL111" s="154"/>
      <c r="AM111" s="213">
        <f>IF(AK111=0,0,CD117)</f>
        <v>21.7</v>
      </c>
      <c r="AN111" s="155">
        <f>AK111*AM111</f>
        <v>58.59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2.7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290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v>10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v>260</v>
      </c>
      <c r="AD115" s="35">
        <f>VLOOKUP(ужин5,таб,42,FALSE)</f>
        <v>0</v>
      </c>
      <c r="AE115" s="34">
        <f>VLOOKUP(ужин6,таб,42,FALSE)</f>
        <v>41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0.5948863636363636</v>
      </c>
      <c r="AJ115" s="162"/>
      <c r="AK115" s="154">
        <f>SUM(G116:AG116)</f>
        <v>8.725</v>
      </c>
      <c r="AL115" s="154"/>
      <c r="AM115" s="213">
        <f>IF(AK115=0,0,CF117)</f>
        <v>16.8</v>
      </c>
      <c r="AN115" s="155">
        <f>AK115*AM115</f>
        <v>146.58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4.06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  <v>0.15</v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3.9</v>
      </c>
      <c r="AD116" s="46">
        <f t="shared" si="136"/>
      </c>
      <c r="AE116" s="47">
        <f t="shared" si="136"/>
        <v>0.615</v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120</v>
      </c>
      <c r="P125" s="38">
        <f>VLOOKUP(обед2,таб,43,FALSE)</f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0.32420454545454547</v>
      </c>
      <c r="AJ125" s="162"/>
      <c r="AK125" s="154">
        <f>SUM(G126:AG126)</f>
        <v>4.755</v>
      </c>
      <c r="AL125" s="154"/>
      <c r="AM125" s="213">
        <f>IF(AK125=0,0,CG117)</f>
        <v>13.1</v>
      </c>
      <c r="AN125" s="155">
        <f>AK125*AM125</f>
        <v>62.290499999999994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1.8</v>
      </c>
      <c r="P126" s="45">
        <f t="shared" si="150"/>
        <v>2.955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</v>
      </c>
      <c r="AJ127" s="162"/>
      <c r="AK127" s="154">
        <f>SUM(G128:AG128)</f>
        <v>0</v>
      </c>
      <c r="AL127" s="154"/>
      <c r="AM127" s="213">
        <f>IF(AK127=0,0,CH117)</f>
        <v>0</v>
      </c>
      <c r="AN127" s="155">
        <f>AK127*AM127</f>
        <v>0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15</v>
      </c>
      <c r="P129" s="38">
        <f>VLOOKUP(обед2,таб,45,FALSE)</f>
        <v>18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18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0.05215909090909091</v>
      </c>
      <c r="AJ129" s="162"/>
      <c r="AK129" s="154">
        <f>SUM(G130:AG130)</f>
        <v>0.765</v>
      </c>
      <c r="AL129" s="154"/>
      <c r="AM129" s="213">
        <f>IF(AK129=0,0,CI117)</f>
        <v>5.9</v>
      </c>
      <c r="AN129" s="155">
        <f>AK129*AM129</f>
        <v>4.5135000000000005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0.225</v>
      </c>
      <c r="P130" s="45">
        <f t="shared" si="156"/>
        <v>0.27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0.27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0.015340909090909093</v>
      </c>
      <c r="AJ131" s="162"/>
      <c r="AK131" s="154">
        <f>SUM(G132:AG132)</f>
        <v>0.225</v>
      </c>
      <c r="AL131" s="154"/>
      <c r="AM131" s="213">
        <f>IF(AK131=0,0,CJ117)</f>
        <v>7.8</v>
      </c>
      <c r="AN131" s="155">
        <f>AK131*AM131</f>
        <v>1.755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0.225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32.3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0.03303409090909091</v>
      </c>
      <c r="AJ133" s="162"/>
      <c r="AK133" s="154">
        <f>SUM(G134:AG134)</f>
        <v>0.48449999999999993</v>
      </c>
      <c r="AL133" s="154"/>
      <c r="AM133" s="213">
        <f>IF(AK133=0,0,CK117)</f>
        <v>38</v>
      </c>
      <c r="AN133" s="155">
        <f>AK133*AM133</f>
        <v>18.410999999999998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  <v>0.48449999999999993</v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101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0.10329545454545454</v>
      </c>
      <c r="AJ135" s="162"/>
      <c r="AK135" s="154">
        <f>SUM(G136:AG136)</f>
        <v>1.515</v>
      </c>
      <c r="AL135" s="154"/>
      <c r="AM135" s="213">
        <f>IF(AK135=0,0,CL117)</f>
        <v>26.5</v>
      </c>
      <c r="AN135" s="155">
        <f>AK135*AM135</f>
        <v>40.1475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1.515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40.8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0.04172727272727273</v>
      </c>
      <c r="AJ137" s="162"/>
      <c r="AK137" s="154">
        <f>SUM(G138:AG138)</f>
        <v>0.612</v>
      </c>
      <c r="AL137" s="154"/>
      <c r="AM137" s="213">
        <f>IF(AK137=0,0,CO117)</f>
        <v>6.8</v>
      </c>
      <c r="AN137" s="155">
        <f>AK137*AM137</f>
        <v>4.1616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0.612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0.0020454545454545456</v>
      </c>
      <c r="AJ141" s="162"/>
      <c r="AK141" s="154">
        <f>SUM(G142:AG142)</f>
        <v>0.03</v>
      </c>
      <c r="AL141" s="154"/>
      <c r="AM141" s="213">
        <f>IF(AK141=0,0,CM117)</f>
        <v>52.8</v>
      </c>
      <c r="AN141" s="155">
        <f>AK141*AM141</f>
        <v>1.5839999999999999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</c>
      <c r="P142" s="45">
        <f t="shared" si="174"/>
        <v>0.03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14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66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0.3306818181818182</v>
      </c>
      <c r="AJ147" s="162"/>
      <c r="AK147" s="154">
        <f>SUM(G148:AG148)</f>
        <v>4.85</v>
      </c>
      <c r="AL147" s="154"/>
      <c r="AM147" s="213">
        <f>IF(AK147=0,0,CQ117)</f>
        <v>13.8</v>
      </c>
      <c r="AN147" s="155">
        <f>AK147*AM147</f>
        <v>66.92999999999999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1.4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2.25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  <v>0.21</v>
      </c>
      <c r="AB148" s="46">
        <f t="shared" si="184"/>
      </c>
      <c r="AC148" s="47">
        <f t="shared" si="184"/>
      </c>
      <c r="AD148" s="46">
        <f t="shared" si="184"/>
        <v>0.99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0.0009545454545454546</v>
      </c>
      <c r="AJ161" s="162"/>
      <c r="AK161" s="154">
        <f>SUM(G162:AG162)</f>
        <v>0.014</v>
      </c>
      <c r="AL161" s="154"/>
      <c r="AM161" s="213">
        <f>IF(AK161=0,0,CX117)</f>
        <v>452</v>
      </c>
      <c r="AN161" s="155">
        <f>AK161*AM161</f>
        <v>6.328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0.014</v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0.11733333333333333</v>
      </c>
      <c r="AL163" s="154"/>
      <c r="AM163" s="213">
        <f>IF(AK163=0,0,CY117)</f>
        <v>10.24</v>
      </c>
      <c r="AN163" s="155">
        <f>AK163*AM163</f>
        <v>1.2014933333333333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0.0010227272727272728</v>
      </c>
      <c r="AJ165" s="162"/>
      <c r="AK165" s="154">
        <f>SUM(G166:AG166)</f>
        <v>0.015</v>
      </c>
      <c r="AL165" s="154"/>
      <c r="AM165" s="213">
        <f>IF(AK165=0,0,CZ117)</f>
        <v>190</v>
      </c>
      <c r="AN165" s="155">
        <f>AK165*AM165</f>
        <v>2.85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0.015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5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0.005113636363636364</v>
      </c>
      <c r="AJ175" s="162"/>
      <c r="AK175" s="154">
        <f>SUM(G176:AG176)</f>
        <v>0.075</v>
      </c>
      <c r="AL175" s="154"/>
      <c r="AM175" s="213">
        <f>IF(AK175=0,0,DI117)</f>
        <v>39</v>
      </c>
      <c r="AN175" s="155">
        <f>AK175*AM175</f>
        <v>2.925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  <v>0.075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v>50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0.05113636363636364</v>
      </c>
      <c r="AJ177" s="162"/>
      <c r="AK177" s="154">
        <f>SUM(G178:AG178)</f>
        <v>0.75</v>
      </c>
      <c r="AL177" s="154"/>
      <c r="AM177" s="213">
        <v>98</v>
      </c>
      <c r="AN177" s="155">
        <f>AK177*AM177</f>
        <v>73.5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  <v>0.75</v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1003.3744533333331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2021-02-12T06:31:28Z</cp:lastPrinted>
  <dcterms:created xsi:type="dcterms:W3CDTF">1996-10-08T23:32:33Z</dcterms:created>
  <dcterms:modified xsi:type="dcterms:W3CDTF">2021-02-16T06:15:33Z</dcterms:modified>
  <cp:category/>
  <cp:version/>
  <cp:contentType/>
  <cp:contentStatus/>
</cp:coreProperties>
</file>